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zuhina.i.g\Desktop\"/>
    </mc:Choice>
  </mc:AlternateContent>
  <xr:revisionPtr revIDLastSave="0" documentId="13_ncr:1_{8FEB90B7-0DCC-4991-B683-5E15B7AA9118}" xr6:coauthVersionLast="47" xr6:coauthVersionMax="47" xr10:uidLastSave="{00000000-0000-0000-0000-000000000000}"/>
  <bookViews>
    <workbookView xWindow="-120" yWindow="-120" windowWidth="29040" windowHeight="17640" xr2:uid="{BB476167-A30B-40B7-AE4B-E279390E584B}"/>
  </bookViews>
  <sheets>
    <sheet name="Тендер_ИТОГ_" sheetId="1" r:id="rId1"/>
  </sheets>
  <definedNames>
    <definedName name="_xlnm.Print_Area" localSheetId="0">Тендер_ИТОГ_!$A$1:$L$20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J8" i="1"/>
  <c r="J12" i="1" s="1"/>
  <c r="J18" i="1" s="1"/>
  <c r="I8" i="1"/>
  <c r="I12" i="1" s="1"/>
  <c r="I18" i="1" s="1"/>
  <c r="G8" i="1"/>
  <c r="G12" i="1" s="1"/>
  <c r="G18" i="1" s="1"/>
  <c r="D8" i="1"/>
  <c r="D12" i="1" s="1"/>
  <c r="D18" i="1" s="1"/>
  <c r="L7" i="1"/>
  <c r="L8" i="1" s="1"/>
  <c r="L12" i="1" s="1"/>
  <c r="L18" i="1" s="1"/>
  <c r="F4" i="1"/>
  <c r="F8" i="1" s="1"/>
  <c r="F12" i="1" s="1"/>
  <c r="F18" i="1" s="1"/>
  <c r="F20" i="1" l="1"/>
  <c r="F19" i="1"/>
  <c r="L20" i="1"/>
  <c r="L19" i="1"/>
  <c r="I20" i="1"/>
  <c r="I19" i="1"/>
</calcChain>
</file>

<file path=xl/sharedStrings.xml><?xml version="1.0" encoding="utf-8"?>
<sst xmlns="http://schemas.openxmlformats.org/spreadsheetml/2006/main" count="63" uniqueCount="47">
  <si>
    <t>Мониторинг  на Блочный тепловой пункт , 4 поз</t>
  </si>
  <si>
    <t>№пп</t>
  </si>
  <si>
    <t>Наименование материала</t>
  </si>
  <si>
    <t>Кол-во / шт</t>
  </si>
  <si>
    <t>ООО Завод Волга, г. Самара</t>
  </si>
  <si>
    <t>ООО НПО ЭТРА, г.Бор</t>
  </si>
  <si>
    <t>ПК Градус, г.Н.Новгород</t>
  </si>
  <si>
    <t>ДО тендера</t>
  </si>
  <si>
    <t>ПРИМЕЧАНИЕ</t>
  </si>
  <si>
    <t>ПОСЛЕ тендера</t>
  </si>
  <si>
    <t>Узел ввода и учета тепловой энергии</t>
  </si>
  <si>
    <t>Блочный тепловой пункт ВОЛГА РЦТБ-ТП УУ100-ОЗ04Ч2-ГВ03Ч2 202605013</t>
  </si>
  <si>
    <t>ИТП ЭТРА ЛТПК.632269.5849.26</t>
  </si>
  <si>
    <t>блочный автоматический  тепловой пункт  (БАТП) ГВС</t>
  </si>
  <si>
    <t>блочный автоматический  тепловой пункт  (БАТП) отопления</t>
  </si>
  <si>
    <t>комплект автоматики  для ИТП</t>
  </si>
  <si>
    <t>стоимость оборудования  с НДС</t>
  </si>
  <si>
    <t>1 ед.</t>
  </si>
  <si>
    <t>доставка</t>
  </si>
  <si>
    <t>в цене товара</t>
  </si>
  <si>
    <t>Комплектность и дополнительные условия поставки БТП:
• Трубопроводы нагреваемой стороны блока ГВС выполнены из нержавеющей стали 
• Сборка, обвязка, присоединение блоков по месту (в т. ч. трубопроводы).
• Работы по теплоизоляции (в т.ч. утеплитель).
• Работы по комплексной автоматизации БТП.
• Подготовка комплекта исполнительной документации
• Разработка методики ПНР и пуско-наладочные работы.
• Сдача ИТП представителю технического надзора Заказчика.</t>
  </si>
  <si>
    <t>монтаж</t>
  </si>
  <si>
    <t>Монтаж оборудования с материалами</t>
  </si>
  <si>
    <r>
      <rPr>
        <b/>
        <sz val="10"/>
        <color rgb="FFCC0000"/>
        <rFont val="Cambria"/>
        <family val="1"/>
        <charset val="204"/>
        <scheme val="major"/>
      </rPr>
      <t>Строительно-</t>
    </r>
    <r>
      <rPr>
        <sz val="10"/>
        <color theme="1"/>
        <rFont val="Cambria"/>
        <family val="1"/>
        <charset val="204"/>
        <scheme val="major"/>
      </rPr>
      <t>монтажные работы</t>
    </r>
  </si>
  <si>
    <t>ПНР</t>
  </si>
  <si>
    <t xml:space="preserve">Итого стоимость </t>
  </si>
  <si>
    <t>срок изготовления и поставки</t>
  </si>
  <si>
    <t>6-8 недель</t>
  </si>
  <si>
    <t>10-12 недель</t>
  </si>
  <si>
    <t>условия оплаты</t>
  </si>
  <si>
    <t>70% аванса + 30% по готовности на складе</t>
  </si>
  <si>
    <t>70% аванса + 30% по готовности оборудования на складе. Доставка , монтаж и ПНР - по факту предоставления и подписания исполнительной документации</t>
  </si>
  <si>
    <t>50% аванса + 50% по готовности на складе</t>
  </si>
  <si>
    <t>30% аванса + 70% по готовности оборудования на складе. Доставка , монтаж и ПНР - по факту предоставления и подписания исполнительной документации</t>
  </si>
  <si>
    <t>30% аванса + 70% по мере подписания КС</t>
  </si>
  <si>
    <t>гарантийный срок</t>
  </si>
  <si>
    <t>5 лет</t>
  </si>
  <si>
    <t>12 месяцев</t>
  </si>
  <si>
    <t>на сварные, фланцевые и резьбовые соединения БТП "Градус" - 60 месяцев; на оборудование -12 месяцев</t>
  </si>
  <si>
    <t>сертификаты и исполнительная документация</t>
  </si>
  <si>
    <t>да</t>
  </si>
  <si>
    <t>НДС</t>
  </si>
  <si>
    <t>есть 22%</t>
  </si>
  <si>
    <t>Стоимость  с НДС</t>
  </si>
  <si>
    <t>отклонение после тендера</t>
  </si>
  <si>
    <t>руб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</si>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</sst>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b/>
      <sz val="10"/>
      <color rgb="FFCC0000"/>
      <name val="Cambria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5" fillId="3" borderId="10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5" fillId="4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8" fillId="0" borderId="10" xfId="0" applyFont="1" applyBorder="1" applyAlignment="1">
      <alignment horizontal="left" vertical="center" wrapText="1"/>
    </xf>
    <xf numFmtId="4" fontId="5" fillId="2" borderId="10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4" fontId="6" fillId="3" borderId="10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9" fontId="4" fillId="0" borderId="10" xfId="0" applyNumberFormat="1" applyFont="1" applyBorder="1" applyAlignment="1">
      <alignment horizontal="center" vertical="center" wrapText="1"/>
    </xf>
    <xf numFmtId="9" fontId="4" fillId="3" borderId="10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/>
    </xf>
    <xf numFmtId="0" fontId="13" fillId="5" borderId="4" xfId="0" applyFont="1" applyFill="1" applyBorder="1" applyAlignment="1">
      <alignment horizontal="center" vertical="center" wrapText="1"/>
    </xf>
    <xf numFmtId="4" fontId="1" fillId="5" borderId="4" xfId="0" applyNumberFormat="1" applyFont="1" applyFill="1" applyBorder="1" applyAlignment="1">
      <alignment horizontal="center" vertical="center" wrapText="1"/>
    </xf>
    <xf numFmtId="4" fontId="7" fillId="5" borderId="4" xfId="0" applyNumberFormat="1" applyFont="1" applyFill="1" applyBorder="1" applyAlignment="1">
      <alignment horizontal="center" vertical="center" wrapText="1"/>
    </xf>
    <xf numFmtId="4" fontId="14" fillId="5" borderId="4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4" fontId="0" fillId="0" borderId="7" xfId="0" applyNumberFormat="1" applyBorder="1" applyAlignment="1">
      <alignment vertical="center" wrapText="1"/>
    </xf>
    <xf numFmtId="4" fontId="0" fillId="0" borderId="7" xfId="0" applyNumberForma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" fontId="6" fillId="2" borderId="12" xfId="0" applyNumberFormat="1" applyFont="1" applyFill="1" applyBorder="1" applyAlignment="1">
      <alignment horizontal="center" vertical="center" wrapText="1"/>
    </xf>
    <xf numFmtId="4" fontId="6" fillId="2" borderId="11" xfId="0" applyNumberFormat="1" applyFont="1" applyFill="1" applyBorder="1" applyAlignment="1">
      <alignment horizontal="center" vertical="center" wrapText="1"/>
    </xf>
    <xf numFmtId="4" fontId="6" fillId="2" borderId="8" xfId="0" applyNumberFormat="1" applyFont="1" applyFill="1" applyBorder="1" applyAlignment="1">
      <alignment horizontal="center" vertical="center" wrapText="1"/>
    </xf>
    <xf numFmtId="4" fontId="5" fillId="2" borderId="12" xfId="0" applyNumberFormat="1" applyFont="1" applyFill="1" applyBorder="1" applyAlignment="1">
      <alignment horizontal="center" vertical="center" wrapText="1"/>
    </xf>
    <xf numFmtId="4" fontId="5" fillId="2" borderId="11" xfId="0" applyNumberFormat="1" applyFont="1" applyFill="1" applyBorder="1" applyAlignment="1">
      <alignment horizontal="center" vertical="center" wrapText="1"/>
    </xf>
    <xf numFmtId="4" fontId="5" fillId="2" borderId="8" xfId="0" applyNumberFormat="1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center" vertical="center" wrapText="1"/>
    </xf>
    <xf numFmtId="4" fontId="5" fillId="3" borderId="11" xfId="0" applyNumberFormat="1" applyFont="1" applyFill="1" applyBorder="1" applyAlignment="1">
      <alignment horizontal="center" vertical="center" wrapText="1"/>
    </xf>
    <xf numFmtId="4" fontId="5" fillId="3" borderId="8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" fontId="6" fillId="2" borderId="9" xfId="0" applyNumberFormat="1" applyFont="1" applyFill="1" applyBorder="1" applyAlignment="1">
      <alignment horizontal="center" vertical="center" wrapText="1"/>
    </xf>
    <xf numFmtId="4" fontId="5" fillId="2" borderId="9" xfId="0" applyNumberFormat="1" applyFont="1" applyFill="1" applyBorder="1" applyAlignment="1">
      <alignment horizontal="center" vertical="center" wrapText="1"/>
    </xf>
    <xf numFmtId="4" fontId="5" fillId="3" borderId="9" xfId="0" applyNumberFormat="1" applyFont="1" applyFill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F890-6459-487E-AD11-2C67CA0CCDED}">
  <sheetPr>
    <pageSetUpPr fitToPage="1"/>
  </sheetPr>
  <dimension ref="A1:L22"/>
  <sheetViews>
    <sheetView tabSelected="1" view="pageBreakPreview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3" sqref="K23"/>
    </sheetView>
  </sheetViews>
  <sheetFormatPr defaultRowHeight="12.75" outlineLevelRow="1" outlineLevelCol="1" x14ac:dyDescent="0.25"/>
  <cols>
    <col min="1" max="1" width="8" style="2" bestFit="1" customWidth="1"/>
    <col min="2" max="2" width="15.140625" style="2" customWidth="1"/>
    <col min="3" max="3" width="8.85546875" style="2" customWidth="1"/>
    <col min="4" max="4" width="19.28515625" style="2" customWidth="1"/>
    <col min="5" max="5" width="18.7109375" style="2" customWidth="1" outlineLevel="1"/>
    <col min="6" max="7" width="18.7109375" style="2" customWidth="1"/>
    <col min="8" max="8" width="17.140625" style="2" customWidth="1" outlineLevel="1"/>
    <col min="9" max="9" width="18.7109375" style="2" customWidth="1"/>
    <col min="10" max="10" width="17.42578125" style="2" customWidth="1"/>
    <col min="11" max="11" width="17.42578125" style="2" customWidth="1" outlineLevel="1"/>
    <col min="12" max="12" width="18.7109375" style="48" customWidth="1"/>
    <col min="13" max="16384" width="9.140625" style="2"/>
  </cols>
  <sheetData>
    <row r="1" spans="1:12" ht="16.5" thickBot="1" x14ac:dyDescent="0.3">
      <c r="A1" s="72" t="s">
        <v>0</v>
      </c>
      <c r="B1" s="72"/>
      <c r="C1" s="72"/>
      <c r="D1" s="72"/>
      <c r="E1" s="1"/>
      <c r="F1" s="1"/>
      <c r="I1" s="1"/>
      <c r="J1" s="1"/>
      <c r="K1" s="1"/>
      <c r="L1" s="1"/>
    </row>
    <row r="2" spans="1:12" s="3" customFormat="1" ht="26.25" customHeight="1" thickBot="1" x14ac:dyDescent="0.3">
      <c r="A2" s="73" t="s">
        <v>1</v>
      </c>
      <c r="B2" s="73" t="s">
        <v>2</v>
      </c>
      <c r="C2" s="73" t="s">
        <v>3</v>
      </c>
      <c r="D2" s="60" t="s">
        <v>4</v>
      </c>
      <c r="E2" s="61"/>
      <c r="F2" s="75"/>
      <c r="G2" s="60" t="s">
        <v>5</v>
      </c>
      <c r="H2" s="61"/>
      <c r="I2" s="75"/>
      <c r="J2" s="60" t="s">
        <v>6</v>
      </c>
      <c r="K2" s="61"/>
      <c r="L2" s="62"/>
    </row>
    <row r="3" spans="1:12" s="3" customFormat="1" ht="15.75" thickBot="1" x14ac:dyDescent="0.3">
      <c r="A3" s="74"/>
      <c r="B3" s="74"/>
      <c r="C3" s="74"/>
      <c r="D3" s="4" t="s">
        <v>7</v>
      </c>
      <c r="E3" s="5" t="s">
        <v>8</v>
      </c>
      <c r="F3" s="6" t="s">
        <v>9</v>
      </c>
      <c r="G3" s="7" t="s">
        <v>7</v>
      </c>
      <c r="H3" s="8" t="s">
        <v>8</v>
      </c>
      <c r="I3" s="6" t="s">
        <v>9</v>
      </c>
      <c r="J3" s="4" t="s">
        <v>7</v>
      </c>
      <c r="K3" s="5" t="s">
        <v>8</v>
      </c>
      <c r="L3" s="6" t="s">
        <v>9</v>
      </c>
    </row>
    <row r="4" spans="1:12" ht="55.5" hidden="1" customHeight="1" outlineLevel="1" x14ac:dyDescent="0.25">
      <c r="A4" s="9">
        <v>1</v>
      </c>
      <c r="B4" s="10" t="s">
        <v>10</v>
      </c>
      <c r="C4" s="9">
        <v>1</v>
      </c>
      <c r="D4" s="63">
        <v>1868260.81</v>
      </c>
      <c r="E4" s="64" t="s">
        <v>11</v>
      </c>
      <c r="F4" s="65">
        <f>1800000-40000</f>
        <v>1760000</v>
      </c>
      <c r="G4" s="66">
        <v>2013796.54</v>
      </c>
      <c r="H4" s="69" t="s">
        <v>12</v>
      </c>
      <c r="I4" s="65">
        <v>1839573</v>
      </c>
      <c r="J4" s="11">
        <v>547211.05000000005</v>
      </c>
      <c r="K4" s="11"/>
      <c r="L4" s="12">
        <v>547211.05000000005</v>
      </c>
    </row>
    <row r="5" spans="1:12" ht="132.75" hidden="1" customHeight="1" outlineLevel="1" x14ac:dyDescent="0.25">
      <c r="A5" s="13">
        <v>2</v>
      </c>
      <c r="B5" s="14" t="s">
        <v>13</v>
      </c>
      <c r="C5" s="13">
        <v>1</v>
      </c>
      <c r="D5" s="50"/>
      <c r="E5" s="53"/>
      <c r="F5" s="56"/>
      <c r="G5" s="67"/>
      <c r="H5" s="70"/>
      <c r="I5" s="56"/>
      <c r="J5" s="15">
        <v>647884.14</v>
      </c>
      <c r="K5" s="15"/>
      <c r="L5" s="12">
        <v>606000</v>
      </c>
    </row>
    <row r="6" spans="1:12" ht="130.5" hidden="1" customHeight="1" outlineLevel="1" x14ac:dyDescent="0.25">
      <c r="A6" s="13">
        <v>3</v>
      </c>
      <c r="B6" s="14" t="s">
        <v>14</v>
      </c>
      <c r="C6" s="13">
        <v>1</v>
      </c>
      <c r="D6" s="50"/>
      <c r="E6" s="53"/>
      <c r="F6" s="56"/>
      <c r="G6" s="67"/>
      <c r="H6" s="70"/>
      <c r="I6" s="56"/>
      <c r="J6" s="15">
        <v>532034.69999999995</v>
      </c>
      <c r="K6" s="15"/>
      <c r="L6" s="12">
        <v>532034.69999999995</v>
      </c>
    </row>
    <row r="7" spans="1:12" ht="130.5" hidden="1" customHeight="1" outlineLevel="1" x14ac:dyDescent="0.25">
      <c r="A7" s="13">
        <v>4</v>
      </c>
      <c r="B7" s="16"/>
      <c r="C7" s="13"/>
      <c r="D7" s="51"/>
      <c r="E7" s="54"/>
      <c r="F7" s="57"/>
      <c r="G7" s="68"/>
      <c r="H7" s="71"/>
      <c r="I7" s="57"/>
      <c r="J7" s="11">
        <v>315630.55</v>
      </c>
      <c r="K7" s="17" t="s">
        <v>15</v>
      </c>
      <c r="L7" s="12">
        <f>J7</f>
        <v>315630.55</v>
      </c>
    </row>
    <row r="8" spans="1:12" s="21" customFormat="1" ht="38.25" collapsed="1" x14ac:dyDescent="0.25">
      <c r="A8" s="13">
        <v>5</v>
      </c>
      <c r="B8" s="18" t="s">
        <v>16</v>
      </c>
      <c r="C8" s="19" t="s">
        <v>17</v>
      </c>
      <c r="D8" s="20">
        <f t="shared" ref="D8:G8" si="0">SUM(D4:D6)</f>
        <v>1868260.81</v>
      </c>
      <c r="E8" s="20"/>
      <c r="F8" s="20">
        <f>SUM(F4:F5)</f>
        <v>1760000</v>
      </c>
      <c r="G8" s="20">
        <f t="shared" si="0"/>
        <v>2013796.54</v>
      </c>
      <c r="H8" s="20"/>
      <c r="I8" s="20">
        <f>SUM(I4:I5)</f>
        <v>1839573</v>
      </c>
      <c r="J8" s="20">
        <f>SUM(J4:J7)</f>
        <v>2042760.44</v>
      </c>
      <c r="K8" s="20"/>
      <c r="L8" s="20">
        <f>SUM(L4:L7)</f>
        <v>2000876.3</v>
      </c>
    </row>
    <row r="9" spans="1:12" ht="15" customHeight="1" x14ac:dyDescent="0.25">
      <c r="A9" s="13">
        <v>6</v>
      </c>
      <c r="B9" s="22" t="s">
        <v>18</v>
      </c>
      <c r="C9" s="13"/>
      <c r="D9" s="15">
        <v>50000</v>
      </c>
      <c r="E9" s="23"/>
      <c r="F9" s="12">
        <v>50000</v>
      </c>
      <c r="G9" s="24" t="s">
        <v>19</v>
      </c>
      <c r="H9" s="24"/>
      <c r="I9" s="12" t="str">
        <f>G9</f>
        <v>в цене товара</v>
      </c>
      <c r="J9" s="49">
        <v>600000</v>
      </c>
      <c r="K9" s="52" t="s">
        <v>20</v>
      </c>
      <c r="L9" s="55">
        <v>600000</v>
      </c>
    </row>
    <row r="10" spans="1:12" ht="38.25" x14ac:dyDescent="0.25">
      <c r="A10" s="13">
        <v>7</v>
      </c>
      <c r="B10" s="22" t="s">
        <v>21</v>
      </c>
      <c r="C10" s="13"/>
      <c r="D10" s="15">
        <v>600000</v>
      </c>
      <c r="E10" s="23" t="s">
        <v>22</v>
      </c>
      <c r="F10" s="12">
        <v>600000</v>
      </c>
      <c r="G10" s="15">
        <v>900000</v>
      </c>
      <c r="H10" s="24" t="s">
        <v>23</v>
      </c>
      <c r="I10" s="12">
        <v>800000</v>
      </c>
      <c r="J10" s="50"/>
      <c r="K10" s="53"/>
      <c r="L10" s="56"/>
    </row>
    <row r="11" spans="1:12" x14ac:dyDescent="0.25">
      <c r="A11" s="13">
        <v>8</v>
      </c>
      <c r="B11" s="22" t="s">
        <v>24</v>
      </c>
      <c r="C11" s="13"/>
      <c r="D11" s="15">
        <v>80000</v>
      </c>
      <c r="E11" s="23"/>
      <c r="F11" s="12">
        <v>80000</v>
      </c>
      <c r="G11" s="25">
        <v>100000</v>
      </c>
      <c r="H11" s="24"/>
      <c r="I11" s="12">
        <v>100000</v>
      </c>
      <c r="J11" s="51"/>
      <c r="K11" s="54"/>
      <c r="L11" s="57"/>
    </row>
    <row r="12" spans="1:12" s="29" customFormat="1" x14ac:dyDescent="0.25">
      <c r="A12" s="13">
        <v>9</v>
      </c>
      <c r="B12" s="26" t="s">
        <v>25</v>
      </c>
      <c r="C12" s="27"/>
      <c r="D12" s="28">
        <f>SUM(D8:D11)</f>
        <v>2598260.81</v>
      </c>
      <c r="E12" s="28"/>
      <c r="F12" s="28">
        <f t="shared" ref="F12:J12" si="1">SUM(F8:F11)</f>
        <v>2490000</v>
      </c>
      <c r="G12" s="28">
        <f t="shared" si="1"/>
        <v>3013796.54</v>
      </c>
      <c r="H12" s="28"/>
      <c r="I12" s="28">
        <f t="shared" si="1"/>
        <v>2739573</v>
      </c>
      <c r="J12" s="28">
        <f t="shared" si="1"/>
        <v>2642760.44</v>
      </c>
      <c r="K12" s="28"/>
      <c r="L12" s="28">
        <f>SUM(L8:L11)</f>
        <v>2600876.2999999998</v>
      </c>
    </row>
    <row r="13" spans="1:12" ht="38.25" x14ac:dyDescent="0.25">
      <c r="A13" s="13">
        <v>10</v>
      </c>
      <c r="B13" s="30" t="s">
        <v>26</v>
      </c>
      <c r="C13" s="31"/>
      <c r="D13" s="32" t="s">
        <v>27</v>
      </c>
      <c r="E13" s="32"/>
      <c r="F13" s="33" t="s">
        <v>27</v>
      </c>
      <c r="G13" s="32"/>
      <c r="H13" s="32"/>
      <c r="I13" s="33" t="s">
        <v>28</v>
      </c>
      <c r="J13" s="32" t="s">
        <v>28</v>
      </c>
      <c r="K13" s="32"/>
      <c r="L13" s="33" t="s">
        <v>28</v>
      </c>
    </row>
    <row r="14" spans="1:12" ht="127.5" x14ac:dyDescent="0.25">
      <c r="A14" s="13">
        <v>11</v>
      </c>
      <c r="B14" s="30" t="s">
        <v>29</v>
      </c>
      <c r="C14" s="31"/>
      <c r="D14" s="34" t="s">
        <v>30</v>
      </c>
      <c r="E14" s="34"/>
      <c r="F14" s="35" t="s">
        <v>31</v>
      </c>
      <c r="G14" s="34" t="s">
        <v>32</v>
      </c>
      <c r="H14" s="34"/>
      <c r="I14" s="35" t="s">
        <v>33</v>
      </c>
      <c r="J14" s="34"/>
      <c r="K14" s="34"/>
      <c r="L14" s="35" t="s">
        <v>34</v>
      </c>
    </row>
    <row r="15" spans="1:12" ht="102" x14ac:dyDescent="0.25">
      <c r="A15" s="13">
        <v>12</v>
      </c>
      <c r="B15" s="30" t="s">
        <v>35</v>
      </c>
      <c r="C15" s="31"/>
      <c r="D15" s="34" t="s">
        <v>36</v>
      </c>
      <c r="E15" s="34"/>
      <c r="F15" s="35" t="s">
        <v>36</v>
      </c>
      <c r="G15" s="34" t="s">
        <v>37</v>
      </c>
      <c r="H15" s="34"/>
      <c r="I15" s="35" t="s">
        <v>36</v>
      </c>
      <c r="J15" s="34" t="s">
        <v>38</v>
      </c>
      <c r="K15" s="34"/>
      <c r="L15" s="35" t="s">
        <v>36</v>
      </c>
    </row>
    <row r="16" spans="1:12" ht="38.25" x14ac:dyDescent="0.25">
      <c r="A16" s="13">
        <v>13</v>
      </c>
      <c r="B16" s="30" t="s">
        <v>39</v>
      </c>
      <c r="C16" s="31"/>
      <c r="D16" s="34"/>
      <c r="E16" s="34"/>
      <c r="F16" s="35" t="s">
        <v>40</v>
      </c>
      <c r="G16" s="34"/>
      <c r="H16" s="34"/>
      <c r="I16" s="35" t="s">
        <v>40</v>
      </c>
      <c r="J16" s="34"/>
      <c r="K16" s="34"/>
      <c r="L16" s="35" t="s">
        <v>40</v>
      </c>
    </row>
    <row r="17" spans="1:12" ht="13.5" thickBot="1" x14ac:dyDescent="0.3">
      <c r="A17" s="13">
        <v>14</v>
      </c>
      <c r="B17" s="36" t="s">
        <v>41</v>
      </c>
      <c r="C17" s="31"/>
      <c r="D17" s="32" t="s">
        <v>42</v>
      </c>
      <c r="E17" s="32"/>
      <c r="F17" s="33"/>
      <c r="G17" s="34" t="s">
        <v>42</v>
      </c>
      <c r="H17" s="32"/>
      <c r="I17" s="33"/>
      <c r="J17" s="32" t="s">
        <v>42</v>
      </c>
      <c r="K17" s="32"/>
      <c r="L17" s="33"/>
    </row>
    <row r="18" spans="1:12" s="42" customFormat="1" ht="15.75" thickBot="1" x14ac:dyDescent="0.3">
      <c r="A18" s="13">
        <v>15</v>
      </c>
      <c r="B18" s="37" t="s">
        <v>43</v>
      </c>
      <c r="C18" s="38"/>
      <c r="D18" s="39">
        <f>D12</f>
        <v>2598260.81</v>
      </c>
      <c r="E18" s="40"/>
      <c r="F18" s="41">
        <f>F12</f>
        <v>2490000</v>
      </c>
      <c r="G18" s="39">
        <f>G12</f>
        <v>3013796.54</v>
      </c>
      <c r="H18" s="40"/>
      <c r="I18" s="41">
        <f>I12</f>
        <v>2739573</v>
      </c>
      <c r="J18" s="39">
        <f>J12</f>
        <v>2642760.44</v>
      </c>
      <c r="K18" s="40"/>
      <c r="L18" s="41">
        <f>L12</f>
        <v>2600876.2999999998</v>
      </c>
    </row>
    <row r="19" spans="1:12" ht="15.75" thickBot="1" x14ac:dyDescent="0.3">
      <c r="A19" s="13">
        <v>16</v>
      </c>
      <c r="B19" s="58" t="s">
        <v>44</v>
      </c>
      <c r="C19" s="43" t="s">
        <v>45</v>
      </c>
      <c r="D19" s="44"/>
      <c r="E19" s="44"/>
      <c r="F19" s="45">
        <f>F18-D18</f>
        <v>-108260.81000000006</v>
      </c>
      <c r="G19" s="44"/>
      <c r="H19" s="44"/>
      <c r="I19" s="45">
        <f>I18-G18</f>
        <v>-274223.54000000004</v>
      </c>
      <c r="J19" s="44"/>
      <c r="K19" s="44"/>
      <c r="L19" s="46">
        <f>L18-J18</f>
        <v>-41884.14000000013</v>
      </c>
    </row>
    <row r="20" spans="1:12" ht="15.75" thickBot="1" x14ac:dyDescent="0.3">
      <c r="A20" s="13">
        <v>17</v>
      </c>
      <c r="B20" s="59"/>
      <c r="C20" s="43" t="s">
        <v>46</v>
      </c>
      <c r="D20" s="44"/>
      <c r="E20" s="44"/>
      <c r="F20" s="45">
        <f>100-F18*100/D18</f>
        <v>4.1666644696842496</v>
      </c>
      <c r="G20" s="44"/>
      <c r="H20" s="44"/>
      <c r="I20" s="45">
        <f>100-I18*100/G18</f>
        <v>9.0989400366091076</v>
      </c>
      <c r="J20" s="44"/>
      <c r="K20" s="44"/>
      <c r="L20" s="46">
        <f>100-L18*100/J18</f>
        <v>1.5848632878733468</v>
      </c>
    </row>
    <row r="21" spans="1:12" x14ac:dyDescent="0.25">
      <c r="L21" s="47"/>
    </row>
    <row r="22" spans="1:12" x14ac:dyDescent="0.25">
      <c r="L22" s="47"/>
    </row>
  </sheetData>
  <mergeCells count="17">
    <mergeCell ref="A1:D1"/>
    <mergeCell ref="A2:A3"/>
    <mergeCell ref="B2:B3"/>
    <mergeCell ref="C2:C3"/>
    <mergeCell ref="D2:F2"/>
    <mergeCell ref="J9:J11"/>
    <mergeCell ref="K9:K11"/>
    <mergeCell ref="L9:L11"/>
    <mergeCell ref="B19:B20"/>
    <mergeCell ref="J2:L2"/>
    <mergeCell ref="D4:D7"/>
    <mergeCell ref="E4:E7"/>
    <mergeCell ref="F4:F7"/>
    <mergeCell ref="G4:G7"/>
    <mergeCell ref="H4:H7"/>
    <mergeCell ref="I4:I7"/>
    <mergeCell ref="G2:I2"/>
  </mergeCells>
  <pageMargins left="0.25" right="0.25" top="0.34" bottom="0.34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Тендер_ИТОГ_</vt:lpstr>
      <vt:lpstr>Тендер_ИТОГ_!Область_печати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Сазухина Ирина Геннадьевна</dc:creator>
  <cp:lastModifiedBy>Сазухина Ирина Геннадьевна</cp:lastModifiedBy>
  <dcterms:created xsi:type="dcterms:W3CDTF">2026-06-10T13:11:48Z</dcterms:created>
  <dcterms:modified xsi:type="dcterms:W3CDTF">2026-06-10T13:44:43Z</dcterms:modified>
</cp:coreProperties>
</file>